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Dave Roberts\OneDrive\Documents\Sites\Walk the 3 Peaks\"/>
    </mc:Choice>
  </mc:AlternateContent>
  <bookViews>
    <workbookView showHorizontalScroll="0" showVerticalScroll="0" xWindow="0" yWindow="0" windowWidth="15345" windowHeight="4455" autoFilterDateGrouping="0" xr2:uid="{2A48A48E-1597-4200-9250-048B699264AA}"/>
  </bookViews>
  <sheets>
    <sheet name="Ben Nevis-SP-Snowdon" sheetId="1" r:id="rId1"/>
    <sheet name="Snowdon-SP-Ben Nevis" sheetId="6" r:id="rId2"/>
    <sheet name="Sheet4" sheetId="4" state="hidden" r:id="rId3"/>
  </sheets>
  <definedNames>
    <definedName name="_xlnm.Print_Area" localSheetId="0">'Ben Nevis-SP-Snowdon'!$A$2:$N$24</definedName>
    <definedName name="_xlnm.Print_Area" localSheetId="1">'Snowdon-SP-Ben Nevis'!$A$2:$N$24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6" l="1"/>
  <c r="E11" i="6"/>
  <c r="E7" i="6"/>
  <c r="L12" i="6"/>
  <c r="L11" i="6"/>
  <c r="L10" i="6"/>
  <c r="O9" i="6"/>
  <c r="O8" i="6"/>
  <c r="B7" i="6"/>
  <c r="M10" i="6" l="1"/>
  <c r="O7" i="6"/>
  <c r="O10" i="6" s="1"/>
  <c r="M12" i="6" s="1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4" i="4"/>
  <c r="B5" i="4"/>
  <c r="B6" i="4"/>
  <c r="B7" i="4"/>
  <c r="B8" i="4"/>
  <c r="B9" i="4"/>
  <c r="B10" i="4"/>
  <c r="B3" i="4"/>
  <c r="B2" i="4"/>
  <c r="B7" i="1"/>
  <c r="B8" i="6" l="1"/>
  <c r="B9" i="6" s="1"/>
  <c r="M11" i="6"/>
  <c r="E13" i="6" s="1"/>
  <c r="L10" i="1"/>
  <c r="L11" i="1"/>
  <c r="O8" i="1" s="1"/>
  <c r="L12" i="1"/>
  <c r="B10" i="6" l="1"/>
  <c r="B11" i="6" s="1"/>
  <c r="B12" i="6" s="1"/>
  <c r="F4" i="6" s="1"/>
  <c r="O9" i="1"/>
  <c r="O7" i="1"/>
  <c r="O10" i="1" s="1"/>
  <c r="M11" i="1" s="1"/>
  <c r="E9" i="1" s="1"/>
  <c r="M10" i="1" l="1"/>
  <c r="E7" i="1" s="1"/>
  <c r="B8" i="1" s="1"/>
  <c r="B9" i="1" s="1"/>
  <c r="B10" i="1" s="1"/>
  <c r="B11" i="1" s="1"/>
  <c r="M12" i="1"/>
  <c r="E11" i="1" s="1"/>
  <c r="E13" i="1" l="1"/>
  <c r="B12" i="1"/>
  <c r="F4" i="1" s="1"/>
</calcChain>
</file>

<file path=xl/sharedStrings.xml><?xml version="1.0" encoding="utf-8"?>
<sst xmlns="http://schemas.openxmlformats.org/spreadsheetml/2006/main" count="69" uniqueCount="33">
  <si>
    <t>Start up Ben Nevis</t>
  </si>
  <si>
    <t>start time</t>
  </si>
  <si>
    <t>3 Peak Modifier</t>
  </si>
  <si>
    <t>Snowdon</t>
  </si>
  <si>
    <t>Scafell Pike</t>
  </si>
  <si>
    <t>Ben Nevis</t>
  </si>
  <si>
    <t>Wasdale</t>
  </si>
  <si>
    <t>Mountain Track</t>
  </si>
  <si>
    <t>Llanberis</t>
  </si>
  <si>
    <t>Route</t>
  </si>
  <si>
    <t>Naismith</t>
  </si>
  <si>
    <t>Actual Time</t>
  </si>
  <si>
    <t>Modifier</t>
  </si>
  <si>
    <t>Start up Scafell Pike</t>
  </si>
  <si>
    <t>COMPLETE THE 3 PEAKS!</t>
  </si>
  <si>
    <t>TIME</t>
  </si>
  <si>
    <t>Section</t>
  </si>
  <si>
    <t>Estimated Time</t>
  </si>
  <si>
    <t>Extra (breaks etc)</t>
  </si>
  <si>
    <t>Total Time Taken</t>
  </si>
  <si>
    <t>Ascent(m)</t>
  </si>
  <si>
    <t>Distance (km)</t>
  </si>
  <si>
    <t>End Time</t>
  </si>
  <si>
    <t>Notes</t>
  </si>
  <si>
    <t>Calculator created by Walkupthethreepeaks.co.uk - and not to be reproduced without attribution to the author.</t>
  </si>
  <si>
    <t>Walking</t>
  </si>
  <si>
    <t>Driving</t>
  </si>
  <si>
    <t>Finish Scafell Pike - drive to Snowdon</t>
  </si>
  <si>
    <t>Finish Ben Nevis - drive to Scafell Pike</t>
  </si>
  <si>
    <t>timelist</t>
  </si>
  <si>
    <t>You'll need to put the stats for your walk below. This will work out the extimated Naismith Time from these stats. If you've walked one of the routes - put the timing in under ACTUAL TIME and it will modify the other routes depending on how fast or slow you've walked it.
If you know your timings - you can also put your ESTIMATED Time in all 3 of the Actual Times and these will over-ride the settings. ENTER TIME AS HH:MM:SS - e.g. 04:00:00 for 4 hours</t>
  </si>
  <si>
    <t>Finish Snowdon - drive to Scafell Pike</t>
  </si>
  <si>
    <t>Start up Snowdon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</si>
</sst>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[h]:mm:ss;@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</font>
    <font>
      <b/>
      <i/>
      <sz val="9"/>
      <color theme="1"/>
      <name val="Calibri"/>
      <family val="2"/>
      <scheme val="minor"/>
    </font>
    <font>
      <i/>
      <sz val="9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2">
    <xf numFmtId="0" fontId="0" fillId="0" borderId="0" xfId="0"/>
    <xf numFmtId="20" fontId="0" fillId="0" borderId="0" xfId="0" applyNumberFormat="1"/>
    <xf numFmtId="18" fontId="0" fillId="0" borderId="0" xfId="0" applyNumberFormat="1"/>
    <xf numFmtId="20" fontId="4" fillId="5" borderId="0" xfId="0" applyNumberFormat="1" applyFont="1" applyFill="1" applyAlignment="1" applyProtection="1">
      <alignment horizontal="center" vertical="center"/>
      <protection locked="0"/>
    </xf>
    <xf numFmtId="0" fontId="10" fillId="0" borderId="1" xfId="0" applyFont="1" applyFill="1" applyBorder="1" applyProtection="1">
      <protection locked="0"/>
    </xf>
    <xf numFmtId="165" fontId="10" fillId="2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 applyProtection="1">
      <protection locked="0"/>
    </xf>
    <xf numFmtId="0" fontId="13" fillId="6" borderId="1" xfId="2" applyFill="1" applyBorder="1" applyProtection="1">
      <protection locked="0"/>
    </xf>
    <xf numFmtId="0" fontId="8" fillId="6" borderId="1" xfId="0" applyFont="1" applyFill="1" applyBorder="1" applyProtection="1">
      <protection locked="0"/>
    </xf>
    <xf numFmtId="0" fontId="6" fillId="6" borderId="1" xfId="0" applyFont="1" applyFill="1" applyBorder="1" applyProtection="1">
      <protection locked="0"/>
    </xf>
    <xf numFmtId="164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Protection="1"/>
    <xf numFmtId="0" fontId="5" fillId="0" borderId="0" xfId="0" applyFont="1" applyAlignment="1" applyProtection="1">
      <alignment vertical="top" wrapText="1"/>
    </xf>
    <xf numFmtId="0" fontId="0" fillId="0" borderId="0" xfId="0" applyProtection="1"/>
    <xf numFmtId="0" fontId="4" fillId="5" borderId="0" xfId="0" applyFont="1" applyFill="1" applyProtection="1"/>
    <xf numFmtId="20" fontId="4" fillId="5" borderId="0" xfId="0" applyNumberFormat="1" applyFont="1" applyFill="1" applyAlignment="1" applyProtection="1">
      <alignment horizontal="center" vertical="center"/>
    </xf>
    <xf numFmtId="0" fontId="3" fillId="0" borderId="0" xfId="0" applyFont="1" applyFill="1" applyProtection="1"/>
    <xf numFmtId="0" fontId="2" fillId="3" borderId="1" xfId="0" applyFont="1" applyFill="1" applyBorder="1" applyProtection="1"/>
    <xf numFmtId="20" fontId="4" fillId="0" borderId="1" xfId="0" applyNumberFormat="1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wrapText="1"/>
    </xf>
    <xf numFmtId="0" fontId="10" fillId="0" borderId="1" xfId="0" applyFont="1" applyFill="1" applyBorder="1" applyProtection="1"/>
    <xf numFmtId="165" fontId="10" fillId="0" borderId="1" xfId="0" applyNumberFormat="1" applyFont="1" applyFill="1" applyBorder="1" applyAlignment="1" applyProtection="1">
      <alignment horizontal="center"/>
    </xf>
    <xf numFmtId="9" fontId="0" fillId="0" borderId="0" xfId="1" applyFont="1" applyProtection="1"/>
    <xf numFmtId="20" fontId="4" fillId="0" borderId="1" xfId="0" applyNumberFormat="1" applyFont="1" applyBorder="1" applyAlignment="1" applyProtection="1">
      <alignment vertical="center"/>
    </xf>
    <xf numFmtId="0" fontId="10" fillId="0" borderId="1" xfId="0" applyFont="1" applyBorder="1" applyAlignment="1" applyProtection="1">
      <alignment wrapText="1"/>
    </xf>
    <xf numFmtId="0" fontId="10" fillId="0" borderId="1" xfId="0" applyFont="1" applyBorder="1" applyProtection="1"/>
    <xf numFmtId="0" fontId="9" fillId="4" borderId="1" xfId="0" applyFont="1" applyFill="1" applyBorder="1" applyProtection="1"/>
    <xf numFmtId="164" fontId="7" fillId="6" borderId="1" xfId="0" applyNumberFormat="1" applyFont="1" applyFill="1" applyBorder="1" applyAlignment="1" applyProtection="1">
      <alignment horizontal="center" vertical="center" wrapText="1"/>
    </xf>
    <xf numFmtId="166" fontId="0" fillId="0" borderId="0" xfId="0" applyNumberFormat="1" applyProtection="1"/>
    <xf numFmtId="20" fontId="4" fillId="0" borderId="1" xfId="0" applyNumberFormat="1" applyFont="1" applyBorder="1" applyProtection="1"/>
    <xf numFmtId="164" fontId="11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Protection="1"/>
    <xf numFmtId="0" fontId="4" fillId="0" borderId="1" xfId="0" applyFont="1" applyFill="1" applyBorder="1" applyAlignment="1" applyProtection="1">
      <alignment horizontal="right"/>
    </xf>
    <xf numFmtId="165" fontId="10" fillId="0" borderId="1" xfId="0" applyNumberFormat="1" applyFont="1" applyFill="1" applyBorder="1" applyProtection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Border="1" applyProtection="1"/>
    <xf numFmtId="0" fontId="14" fillId="0" borderId="0" xfId="0" applyFont="1" applyFill="1" applyBorder="1" applyAlignment="1" applyProtection="1">
      <alignment wrapText="1"/>
    </xf>
    <xf numFmtId="0" fontId="14" fillId="0" borderId="0" xfId="0" applyFont="1" applyBorder="1" applyAlignment="1" applyProtection="1">
      <alignment wrapText="1"/>
    </xf>
    <xf numFmtId="0" fontId="14" fillId="0" borderId="0" xfId="0" applyFont="1" applyBorder="1" applyProtection="1"/>
    <xf numFmtId="0" fontId="12" fillId="0" borderId="2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left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alkupthethreepeaks.co.uk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alkupthethreepeaks.co.u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9525</xdr:rowOff>
    </xdr:from>
    <xdr:to>
      <xdr:col>3</xdr:col>
      <xdr:colOff>1357157</xdr:colOff>
      <xdr:row>4</xdr:row>
      <xdr:rowOff>276224</xdr:rowOff>
    </xdr:to>
    <xdr:pic>
      <xdr:nvPicPr>
        <xdr:cNvPr id="2" name="Picture 1" descr="http://www.walkupthethreepeaks.co.uk/wp-content/blogs.dir/23/files/2016/08/WU3P_BannerURL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06BFBB-E482-405D-8780-358C86B23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4948082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13</xdr:row>
      <xdr:rowOff>142875</xdr:rowOff>
    </xdr:from>
    <xdr:to>
      <xdr:col>5</xdr:col>
      <xdr:colOff>979832</xdr:colOff>
      <xdr:row>23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9FA2959-D2A2-465F-8B70-6BF8AE6D591B}"/>
            </a:ext>
          </a:extLst>
        </xdr:cNvPr>
        <xdr:cNvSpPr txBox="1"/>
      </xdr:nvSpPr>
      <xdr:spPr>
        <a:xfrm>
          <a:off x="114300" y="3124200"/>
          <a:ext cx="7075832" cy="1847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How to use this National</a:t>
          </a:r>
          <a:r>
            <a:rPr lang="en-GB" sz="1100" b="1" baseline="0"/>
            <a:t> 3 Peaks Planner:</a:t>
          </a:r>
        </a:p>
        <a:p>
          <a:r>
            <a:rPr lang="en-GB" sz="1100" baseline="0"/>
            <a:t>1 - Ensure that the details in the blue table match your itinerary - if not, change the distances for the route chosen. Click on the mountain name to open the website with the necessary route information.</a:t>
          </a:r>
        </a:p>
        <a:p>
          <a:r>
            <a:rPr lang="en-GB" sz="1100"/>
            <a:t>2 You can enter your Actual times for those mountains</a:t>
          </a:r>
          <a:r>
            <a:rPr lang="en-GB" sz="1100" baseline="0"/>
            <a:t> you've climbed already, </a:t>
          </a:r>
          <a:r>
            <a:rPr lang="en-GB" sz="1100"/>
            <a:t>so that the</a:t>
          </a:r>
          <a:r>
            <a:rPr lang="en-GB" sz="1100" baseline="0"/>
            <a:t> estimates better reflect your speed</a:t>
          </a:r>
        </a:p>
        <a:p>
          <a:r>
            <a:rPr lang="en-GB" sz="1100" baseline="0"/>
            <a:t>3 Enter the START TIME in the purple Cell in 24 hour format</a:t>
          </a:r>
        </a:p>
        <a:p>
          <a:r>
            <a:rPr lang="en-GB" sz="1100" baseline="0"/>
            <a:t>4 Enter the estimated driving times for the Driving sections (in yellow)</a:t>
          </a:r>
        </a:p>
        <a:p>
          <a:r>
            <a:rPr lang="en-GB" sz="1100" baseline="0"/>
            <a:t>5 Enter any extra time you want to allocate for breaks in the Breaks column</a:t>
          </a:r>
        </a:p>
        <a:p>
          <a:r>
            <a:rPr lang="en-GB" sz="1100" baseline="0"/>
            <a:t>6 The End Time and time taken will be calculated automatically and it will flag the total time with a red  traffic light if you go over 24 hours!</a:t>
          </a:r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9525</xdr:rowOff>
    </xdr:from>
    <xdr:to>
      <xdr:col>3</xdr:col>
      <xdr:colOff>1357157</xdr:colOff>
      <xdr:row>4</xdr:row>
      <xdr:rowOff>276224</xdr:rowOff>
    </xdr:to>
    <xdr:pic>
      <xdr:nvPicPr>
        <xdr:cNvPr id="2" name="Picture 1" descr="http://www.walkupthethreepeaks.co.uk/wp-content/blogs.dir/23/files/2016/08/WU3P_BannerURL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4B443B-599D-4402-8191-799463873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50"/>
          <a:ext cx="4948082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13</xdr:row>
      <xdr:rowOff>142875</xdr:rowOff>
    </xdr:from>
    <xdr:to>
      <xdr:col>5</xdr:col>
      <xdr:colOff>979832</xdr:colOff>
      <xdr:row>23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38A50E9-5A68-4804-AAD2-F1D2EFEA2A9E}"/>
            </a:ext>
          </a:extLst>
        </xdr:cNvPr>
        <xdr:cNvSpPr txBox="1"/>
      </xdr:nvSpPr>
      <xdr:spPr>
        <a:xfrm>
          <a:off x="219075" y="3171825"/>
          <a:ext cx="7075832" cy="1847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How to use this National</a:t>
          </a:r>
          <a:r>
            <a:rPr lang="en-GB" sz="1100" b="1" baseline="0"/>
            <a:t> 3 Peaks Planner:</a:t>
          </a:r>
        </a:p>
        <a:p>
          <a:r>
            <a:rPr lang="en-GB" sz="1100" baseline="0"/>
            <a:t>1 - Ensure that the details in the blue table match your itinerary - if not, change the distances for the route chosen. Click on the mountain name to open the website with the necessary route information.</a:t>
          </a:r>
        </a:p>
        <a:p>
          <a:r>
            <a:rPr lang="en-GB" sz="1100"/>
            <a:t>2 You can enter your Actual times for those mountains</a:t>
          </a:r>
          <a:r>
            <a:rPr lang="en-GB" sz="1100" baseline="0"/>
            <a:t> you've climbed already, </a:t>
          </a:r>
          <a:r>
            <a:rPr lang="en-GB" sz="1100"/>
            <a:t>so that the</a:t>
          </a:r>
          <a:r>
            <a:rPr lang="en-GB" sz="1100" baseline="0"/>
            <a:t> estimates better reflect your speed</a:t>
          </a:r>
        </a:p>
        <a:p>
          <a:r>
            <a:rPr lang="en-GB" sz="1100" baseline="0"/>
            <a:t>3 Enter the START TIME in the purple Cell in 24 hour format</a:t>
          </a:r>
        </a:p>
        <a:p>
          <a:r>
            <a:rPr lang="en-GB" sz="1100" baseline="0"/>
            <a:t>4 Enter the estimated driving times for the Driving sections (in yellow)</a:t>
          </a:r>
        </a:p>
        <a:p>
          <a:r>
            <a:rPr lang="en-GB" sz="1100" baseline="0"/>
            <a:t>5 Enter any extra time you want to allocate for breaks in the Breaks column</a:t>
          </a:r>
        </a:p>
        <a:p>
          <a:r>
            <a:rPr lang="en-GB" sz="1100" baseline="0"/>
            <a:t>6 The End Time and time taken will be calculated automatically and it will flag the total time with a red  traffic light if you go over 24 hours!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alkupsnowdon.co.uk/" TargetMode="External"/><Relationship Id="rId2" Type="http://schemas.openxmlformats.org/officeDocument/2006/relationships/hyperlink" Target="http://www.walkupscafellpike.co.uk/" TargetMode="External"/><Relationship Id="rId1" Type="http://schemas.openxmlformats.org/officeDocument/2006/relationships/hyperlink" Target="http://www.walkuptheben.co.uk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alkupsnowdon.co.uk/" TargetMode="External"/><Relationship Id="rId2" Type="http://schemas.openxmlformats.org/officeDocument/2006/relationships/hyperlink" Target="http://www.walkupscafellpike.co.uk/" TargetMode="External"/><Relationship Id="rId1" Type="http://schemas.openxmlformats.org/officeDocument/2006/relationships/hyperlink" Target="http://www.walkuptheben.co.uk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CEA15-BC49-4694-AFBB-DD388DAE3B6B}">
  <sheetPr>
    <pageSetUpPr fitToPage="1"/>
  </sheetPr>
  <dimension ref="B1:O23"/>
  <sheetViews>
    <sheetView showGridLines="0" showRowColHeaders="0" tabSelected="1" zoomScaleNormal="100" workbookViewId="0">
      <selection activeCell="D11" sqref="D11"/>
    </sheetView>
  </sheetViews>
  <sheetFormatPr defaultRowHeight="15" x14ac:dyDescent="0.25"/>
  <cols>
    <col min="1" max="1" width="1.5703125" style="13" customWidth="1"/>
    <col min="2" max="2" width="9.28515625" style="13" customWidth="1"/>
    <col min="3" max="3" width="45.7109375" style="13" customWidth="1"/>
    <col min="4" max="4" width="21.42578125" style="13" customWidth="1"/>
    <col min="5" max="5" width="16.7109375" style="13" customWidth="1"/>
    <col min="6" max="6" width="16.28515625" style="13" customWidth="1"/>
    <col min="7" max="7" width="3" style="13" customWidth="1"/>
    <col min="8" max="8" width="17.140625" style="13" customWidth="1"/>
    <col min="9" max="9" width="13.140625" style="13" customWidth="1"/>
    <col min="10" max="10" width="10.28515625" style="13" customWidth="1"/>
    <col min="11" max="12" width="9.140625" style="13"/>
    <col min="13" max="13" width="0" style="13" hidden="1" customWidth="1"/>
    <col min="14" max="14" width="11.28515625" style="13" customWidth="1"/>
    <col min="15" max="15" width="0" style="13" hidden="1" customWidth="1"/>
    <col min="16" max="16384" width="9.140625" style="13"/>
  </cols>
  <sheetData>
    <row r="1" spans="2:15" ht="3.75" customHeight="1" x14ac:dyDescent="0.25"/>
    <row r="2" spans="2:15" ht="15" customHeight="1" x14ac:dyDescent="0.25">
      <c r="B2" s="11"/>
      <c r="C2" s="11"/>
      <c r="D2" s="11"/>
      <c r="E2" s="11"/>
      <c r="F2" s="11"/>
      <c r="G2" s="11"/>
      <c r="H2" s="12"/>
      <c r="I2" s="12"/>
      <c r="J2" s="12"/>
      <c r="K2" s="12"/>
      <c r="L2" s="12"/>
      <c r="M2" s="12"/>
      <c r="N2" s="12"/>
    </row>
    <row r="3" spans="2:15" ht="18.75" customHeight="1" x14ac:dyDescent="0.3">
      <c r="B3" s="11"/>
      <c r="C3" s="11"/>
      <c r="E3" s="14" t="s">
        <v>1</v>
      </c>
      <c r="F3" s="3">
        <v>1.7083333333335</v>
      </c>
      <c r="H3" s="41" t="s">
        <v>30</v>
      </c>
      <c r="I3" s="41"/>
      <c r="J3" s="41"/>
      <c r="K3" s="41"/>
      <c r="L3" s="41"/>
      <c r="M3" s="41"/>
      <c r="N3" s="41"/>
    </row>
    <row r="4" spans="2:15" ht="18.75" customHeight="1" x14ac:dyDescent="0.3">
      <c r="B4" s="11"/>
      <c r="C4" s="11"/>
      <c r="E4" s="14" t="s">
        <v>22</v>
      </c>
      <c r="F4" s="15">
        <f>B12</f>
        <v>2.6836805555557222</v>
      </c>
      <c r="G4" s="11"/>
      <c r="H4" s="41"/>
      <c r="I4" s="41"/>
      <c r="J4" s="41"/>
      <c r="K4" s="41"/>
      <c r="L4" s="41"/>
      <c r="M4" s="41"/>
      <c r="N4" s="41"/>
    </row>
    <row r="5" spans="2:15" ht="36" customHeight="1" x14ac:dyDescent="0.25">
      <c r="B5" s="16"/>
      <c r="C5" s="16"/>
      <c r="D5" s="16"/>
      <c r="E5" s="40" t="s">
        <v>24</v>
      </c>
      <c r="F5" s="40"/>
      <c r="G5" s="16"/>
      <c r="H5" s="41"/>
      <c r="I5" s="41"/>
      <c r="J5" s="41"/>
      <c r="K5" s="41"/>
      <c r="L5" s="41"/>
      <c r="M5" s="41"/>
      <c r="N5" s="41"/>
    </row>
    <row r="6" spans="2:15" x14ac:dyDescent="0.25">
      <c r="B6" s="17" t="s">
        <v>15</v>
      </c>
      <c r="C6" s="17" t="s">
        <v>16</v>
      </c>
      <c r="D6" s="17" t="s">
        <v>23</v>
      </c>
      <c r="E6" s="17" t="s">
        <v>17</v>
      </c>
      <c r="F6" s="17" t="s">
        <v>18</v>
      </c>
      <c r="G6" s="16"/>
      <c r="H6" s="41"/>
      <c r="I6" s="41"/>
      <c r="J6" s="41"/>
      <c r="K6" s="41"/>
      <c r="L6" s="41"/>
      <c r="M6" s="41"/>
      <c r="N6" s="41"/>
      <c r="O6" s="13" t="s">
        <v>12</v>
      </c>
    </row>
    <row r="7" spans="2:15" ht="18.75" x14ac:dyDescent="0.3">
      <c r="B7" s="18">
        <f>F3</f>
        <v>1.7083333333335</v>
      </c>
      <c r="C7" s="19" t="s">
        <v>0</v>
      </c>
      <c r="D7" s="4" t="s">
        <v>25</v>
      </c>
      <c r="E7" s="21">
        <f>M10</f>
        <v>0.2388888888888889</v>
      </c>
      <c r="F7" s="5">
        <v>0</v>
      </c>
      <c r="G7" s="11"/>
      <c r="H7" s="41"/>
      <c r="I7" s="41"/>
      <c r="J7" s="41"/>
      <c r="K7" s="41"/>
      <c r="L7" s="41"/>
      <c r="M7" s="41"/>
      <c r="N7" s="41"/>
      <c r="O7" s="22">
        <f>IFERROR(N10/L10,"")</f>
        <v>0</v>
      </c>
    </row>
    <row r="8" spans="2:15" ht="18.75" x14ac:dyDescent="0.3">
      <c r="B8" s="23">
        <f>B7+E7+F7</f>
        <v>1.9472222222223889</v>
      </c>
      <c r="C8" s="24" t="s">
        <v>28</v>
      </c>
      <c r="D8" s="6" t="s">
        <v>26</v>
      </c>
      <c r="E8" s="5">
        <v>0.23611111111111113</v>
      </c>
      <c r="F8" s="5">
        <v>0</v>
      </c>
      <c r="O8" s="22">
        <f>IFERROR(N11/L11,"")</f>
        <v>0</v>
      </c>
    </row>
    <row r="9" spans="2:15" ht="18.75" x14ac:dyDescent="0.3">
      <c r="B9" s="23">
        <f>B8+E8+F8</f>
        <v>2.1833333333335001</v>
      </c>
      <c r="C9" s="24" t="s">
        <v>13</v>
      </c>
      <c r="D9" s="6" t="s">
        <v>25</v>
      </c>
      <c r="E9" s="21">
        <f>M11</f>
        <v>0.13749999999999998</v>
      </c>
      <c r="F9" s="5">
        <v>0</v>
      </c>
      <c r="H9" s="26" t="s">
        <v>2</v>
      </c>
      <c r="I9" s="26" t="s">
        <v>9</v>
      </c>
      <c r="J9" s="26" t="s">
        <v>21</v>
      </c>
      <c r="K9" s="26" t="s">
        <v>20</v>
      </c>
      <c r="L9" s="26" t="s">
        <v>10</v>
      </c>
      <c r="M9" s="26"/>
      <c r="N9" s="26" t="s">
        <v>11</v>
      </c>
      <c r="O9" s="22">
        <f>IFERROR(N12/L12,"")</f>
        <v>0</v>
      </c>
    </row>
    <row r="10" spans="2:15" ht="18.75" x14ac:dyDescent="0.3">
      <c r="B10" s="23">
        <f>B9+E9+F9</f>
        <v>2.3208333333335003</v>
      </c>
      <c r="C10" s="24" t="s">
        <v>27</v>
      </c>
      <c r="D10" s="6" t="s">
        <v>26</v>
      </c>
      <c r="E10" s="5">
        <v>0.18055555555555555</v>
      </c>
      <c r="F10" s="5">
        <v>0</v>
      </c>
      <c r="H10" s="7" t="s">
        <v>5</v>
      </c>
      <c r="I10" s="8" t="s">
        <v>7</v>
      </c>
      <c r="J10" s="9">
        <v>17</v>
      </c>
      <c r="K10" s="9">
        <v>1400</v>
      </c>
      <c r="L10" s="27">
        <f>((J10/5)+(K10/600))/24</f>
        <v>0.2388888888888889</v>
      </c>
      <c r="M10" s="27">
        <f>IF(N10="",L10*O10,N10)</f>
        <v>0.2388888888888889</v>
      </c>
      <c r="N10" s="10"/>
      <c r="O10" s="28" t="str">
        <f>IFERROR(AVERAGEIF(O7:O9,"&lt;&gt;0"),"1")</f>
        <v>1</v>
      </c>
    </row>
    <row r="11" spans="2:15" ht="18.75" x14ac:dyDescent="0.3">
      <c r="B11" s="23">
        <f>B10+E10+F10</f>
        <v>2.5013888888890556</v>
      </c>
      <c r="C11" s="24" t="s">
        <v>32</v>
      </c>
      <c r="D11" s="6" t="s">
        <v>25</v>
      </c>
      <c r="E11" s="21">
        <f>M12</f>
        <v>0.18229166666666666</v>
      </c>
      <c r="F11" s="5">
        <v>0</v>
      </c>
      <c r="H11" s="7" t="s">
        <v>4</v>
      </c>
      <c r="I11" s="8" t="s">
        <v>6</v>
      </c>
      <c r="J11" s="9">
        <v>9</v>
      </c>
      <c r="K11" s="9">
        <v>900</v>
      </c>
      <c r="L11" s="27">
        <f>((J11/5)+(K11/600))/24</f>
        <v>0.13749999999999998</v>
      </c>
      <c r="M11" s="27">
        <f>IF(N11="",L11*O10,N11)</f>
        <v>0.13749999999999998</v>
      </c>
      <c r="N11" s="10"/>
    </row>
    <row r="12" spans="2:15" ht="18.75" x14ac:dyDescent="0.3">
      <c r="B12" s="29">
        <f>B11+E11+F11</f>
        <v>2.6836805555557222</v>
      </c>
      <c r="C12" s="25" t="s">
        <v>14</v>
      </c>
      <c r="D12" s="6"/>
      <c r="E12" s="30"/>
      <c r="F12" s="30"/>
      <c r="H12" s="7" t="s">
        <v>3</v>
      </c>
      <c r="I12" s="8" t="s">
        <v>8</v>
      </c>
      <c r="J12" s="9">
        <v>14</v>
      </c>
      <c r="K12" s="9">
        <v>945</v>
      </c>
      <c r="L12" s="27">
        <f>((J12/5)+(K12/600))/24</f>
        <v>0.18229166666666666</v>
      </c>
      <c r="M12" s="27">
        <f>IF(N12="",L12*O10,N12)</f>
        <v>0.18229166666666666</v>
      </c>
      <c r="N12" s="10"/>
    </row>
    <row r="13" spans="2:15" ht="18.75" x14ac:dyDescent="0.3">
      <c r="B13" s="31"/>
      <c r="C13" s="32" t="s">
        <v>19</v>
      </c>
      <c r="D13" s="20"/>
      <c r="E13" s="33">
        <f>SUM(E7:E11)+SUM(F7:F11)</f>
        <v>0.97534722222222225</v>
      </c>
      <c r="F13" s="20"/>
      <c r="G13" s="34"/>
      <c r="H13" s="34"/>
    </row>
    <row r="14" spans="2:15" x14ac:dyDescent="0.25">
      <c r="B14" s="34"/>
      <c r="C14" s="34"/>
      <c r="D14" s="34"/>
      <c r="E14" s="34"/>
      <c r="F14" s="34"/>
      <c r="G14" s="34"/>
      <c r="H14" s="34"/>
    </row>
    <row r="15" spans="2:15" x14ac:dyDescent="0.25">
      <c r="B15" s="34"/>
      <c r="C15" s="34"/>
      <c r="D15" s="34"/>
      <c r="E15" s="34"/>
      <c r="F15" s="34"/>
      <c r="G15" s="34"/>
      <c r="H15" s="34"/>
    </row>
    <row r="16" spans="2:15" x14ac:dyDescent="0.25">
      <c r="B16" s="34"/>
      <c r="C16" s="34"/>
      <c r="D16" s="34"/>
      <c r="E16" s="34"/>
      <c r="F16" s="34"/>
      <c r="G16" s="34"/>
      <c r="H16" s="34"/>
    </row>
    <row r="17" spans="2:8" x14ac:dyDescent="0.25">
      <c r="B17" s="34"/>
      <c r="C17" s="34"/>
      <c r="D17" s="34"/>
      <c r="E17" s="34"/>
      <c r="F17" s="34"/>
      <c r="G17" s="34"/>
      <c r="H17" s="34"/>
    </row>
    <row r="18" spans="2:8" x14ac:dyDescent="0.25">
      <c r="B18" s="34"/>
      <c r="C18" s="34"/>
      <c r="D18" s="34"/>
      <c r="E18" s="34"/>
      <c r="F18" s="34"/>
      <c r="G18" s="34"/>
      <c r="H18" s="34"/>
    </row>
    <row r="19" spans="2:8" x14ac:dyDescent="0.25">
      <c r="B19" s="34"/>
      <c r="C19" s="34"/>
      <c r="D19" s="34"/>
      <c r="E19" s="34"/>
      <c r="F19" s="34"/>
      <c r="G19" s="34"/>
      <c r="H19" s="34"/>
    </row>
    <row r="20" spans="2:8" x14ac:dyDescent="0.25">
      <c r="B20" s="34"/>
      <c r="C20" s="34"/>
      <c r="D20" s="34"/>
      <c r="E20" s="34"/>
      <c r="F20" s="34"/>
      <c r="G20" s="34"/>
      <c r="H20" s="34"/>
    </row>
    <row r="21" spans="2:8" x14ac:dyDescent="0.25">
      <c r="B21" s="34"/>
      <c r="C21" s="34"/>
      <c r="D21" s="34"/>
      <c r="E21" s="34"/>
      <c r="F21" s="34"/>
      <c r="G21" s="34"/>
      <c r="H21" s="34"/>
    </row>
    <row r="22" spans="2:8" x14ac:dyDescent="0.25">
      <c r="B22" s="34"/>
      <c r="C22" s="34"/>
      <c r="D22" s="34"/>
      <c r="E22" s="34"/>
      <c r="F22" s="34"/>
      <c r="G22" s="34"/>
      <c r="H22" s="34"/>
    </row>
    <row r="23" spans="2:8" x14ac:dyDescent="0.25">
      <c r="B23" s="34"/>
      <c r="C23" s="34"/>
      <c r="D23" s="34"/>
      <c r="E23" s="34"/>
      <c r="F23" s="34"/>
      <c r="G23" s="34"/>
      <c r="H23" s="34"/>
    </row>
  </sheetData>
  <sheetProtection algorithmName="SHA-512" hashValue="W090kPw4dp7YEnRbzxqaKjK/JAb5Qfugj4dynpSHUs8N33gyvVmgHeC9/8h04Pid4sEheF1QfsGBvyFilZ1Jgg==" saltValue="jNIZr7TKA4m0/SnytOueHQ==" spinCount="100000" sheet="1" objects="1" scenarios="1" selectLockedCells="1"/>
  <protectedRanges>
    <protectedRange sqref="N10:N12" name="Range1"/>
  </protectedRanges>
  <mergeCells count="2">
    <mergeCell ref="E5:F5"/>
    <mergeCell ref="H3:N7"/>
  </mergeCells>
  <conditionalFormatting sqref="E13">
    <cfRule type="iconSet" priority="1">
      <iconSet iconSet="3TrafficLights2" reverse="1">
        <cfvo type="percent" val="0"/>
        <cfvo type="num" val="0.92"/>
        <cfvo type="num" val="1"/>
      </iconSet>
    </cfRule>
  </conditionalFormatting>
  <hyperlinks>
    <hyperlink ref="H10" r:id="rId1" xr:uid="{29145F8E-558F-406D-BACE-1E93C457641B}"/>
    <hyperlink ref="H11" r:id="rId2" xr:uid="{2B391EE6-A14A-4711-91CB-A594E17305FC}"/>
    <hyperlink ref="H12" r:id="rId3" xr:uid="{722E1CA4-B063-4A0B-96B9-C574F94A92FA}"/>
  </hyperlinks>
  <pageMargins left="0.7" right="0.7" top="0.75" bottom="0.75" header="0.3" footer="0.3"/>
  <pageSetup paperSize="9" scale="71" orientation="landscape" r:id="rId4"/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D14E20-906B-4B46-B7A4-51A2EE09F0FD}">
          <x14:formula1>
            <xm:f>Sheet4!$A$2:$A$50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4C0D4-B272-454B-967E-A3D87AE4AB9E}">
  <sheetPr>
    <pageSetUpPr fitToPage="1"/>
  </sheetPr>
  <dimension ref="B1:O23"/>
  <sheetViews>
    <sheetView showGridLines="0" showRowColHeaders="0" zoomScaleNormal="100" workbookViewId="0">
      <selection activeCell="D12" sqref="D12"/>
    </sheetView>
  </sheetViews>
  <sheetFormatPr defaultRowHeight="15" x14ac:dyDescent="0.25"/>
  <cols>
    <col min="1" max="1" width="1.5703125" style="13" customWidth="1"/>
    <col min="2" max="2" width="9.28515625" style="13" customWidth="1"/>
    <col min="3" max="3" width="45.7109375" style="13" customWidth="1"/>
    <col min="4" max="4" width="21.42578125" style="13" customWidth="1"/>
    <col min="5" max="5" width="16.7109375" style="13" customWidth="1"/>
    <col min="6" max="6" width="16.28515625" style="13" customWidth="1"/>
    <col min="7" max="7" width="3" style="13" customWidth="1"/>
    <col min="8" max="8" width="17.140625" style="13" customWidth="1"/>
    <col min="9" max="9" width="13.140625" style="13" customWidth="1"/>
    <col min="10" max="10" width="10.28515625" style="13" customWidth="1"/>
    <col min="11" max="12" width="9.140625" style="13"/>
    <col min="13" max="13" width="4.7109375" style="13" hidden="1" customWidth="1"/>
    <col min="14" max="14" width="11.28515625" style="13" customWidth="1"/>
    <col min="15" max="15" width="0" style="13" hidden="1" customWidth="1"/>
    <col min="16" max="16384" width="9.140625" style="13"/>
  </cols>
  <sheetData>
    <row r="1" spans="2:15" ht="3.75" customHeight="1" x14ac:dyDescent="0.25"/>
    <row r="2" spans="2:15" ht="15" customHeight="1" x14ac:dyDescent="0.25">
      <c r="B2" s="11"/>
      <c r="C2" s="11"/>
      <c r="D2" s="11"/>
      <c r="E2" s="11"/>
      <c r="F2" s="11"/>
      <c r="G2" s="11"/>
      <c r="H2" s="12"/>
      <c r="I2" s="12"/>
      <c r="J2" s="12"/>
      <c r="K2" s="12"/>
      <c r="L2" s="12"/>
      <c r="M2" s="12"/>
      <c r="N2" s="12"/>
    </row>
    <row r="3" spans="2:15" ht="18.75" customHeight="1" x14ac:dyDescent="0.3">
      <c r="B3" s="11"/>
      <c r="C3" s="11"/>
      <c r="E3" s="14" t="s">
        <v>1</v>
      </c>
      <c r="F3" s="3">
        <v>1.7083333333335</v>
      </c>
      <c r="H3" s="41" t="s">
        <v>30</v>
      </c>
      <c r="I3" s="41"/>
      <c r="J3" s="41"/>
      <c r="K3" s="41"/>
      <c r="L3" s="41"/>
      <c r="M3" s="41"/>
      <c r="N3" s="41"/>
    </row>
    <row r="4" spans="2:15" ht="18.75" customHeight="1" x14ac:dyDescent="0.3">
      <c r="B4" s="11"/>
      <c r="C4" s="11"/>
      <c r="E4" s="14" t="s">
        <v>22</v>
      </c>
      <c r="F4" s="15">
        <f>B12</f>
        <v>2.6836805555557222</v>
      </c>
      <c r="G4" s="11"/>
      <c r="H4" s="41"/>
      <c r="I4" s="41"/>
      <c r="J4" s="41"/>
      <c r="K4" s="41"/>
      <c r="L4" s="41"/>
      <c r="M4" s="41"/>
      <c r="N4" s="41"/>
    </row>
    <row r="5" spans="2:15" ht="36" customHeight="1" x14ac:dyDescent="0.25">
      <c r="B5" s="16"/>
      <c r="C5" s="16"/>
      <c r="D5" s="16"/>
      <c r="E5" s="40" t="s">
        <v>24</v>
      </c>
      <c r="F5" s="40"/>
      <c r="G5" s="16"/>
      <c r="H5" s="41"/>
      <c r="I5" s="41"/>
      <c r="J5" s="41"/>
      <c r="K5" s="41"/>
      <c r="L5" s="41"/>
      <c r="M5" s="41"/>
      <c r="N5" s="41"/>
    </row>
    <row r="6" spans="2:15" x14ac:dyDescent="0.25">
      <c r="B6" s="17" t="s">
        <v>15</v>
      </c>
      <c r="C6" s="17" t="s">
        <v>16</v>
      </c>
      <c r="D6" s="17" t="s">
        <v>23</v>
      </c>
      <c r="E6" s="17" t="s">
        <v>17</v>
      </c>
      <c r="F6" s="17" t="s">
        <v>18</v>
      </c>
      <c r="G6" s="16"/>
      <c r="H6" s="41"/>
      <c r="I6" s="41"/>
      <c r="J6" s="41"/>
      <c r="K6" s="41"/>
      <c r="L6" s="41"/>
      <c r="M6" s="41"/>
      <c r="N6" s="41"/>
      <c r="O6" s="13" t="s">
        <v>12</v>
      </c>
    </row>
    <row r="7" spans="2:15" ht="18.75" x14ac:dyDescent="0.3">
      <c r="B7" s="18">
        <f>F3</f>
        <v>1.7083333333335</v>
      </c>
      <c r="C7" s="24" t="s">
        <v>32</v>
      </c>
      <c r="D7" s="4" t="s">
        <v>25</v>
      </c>
      <c r="E7" s="21">
        <f>M12</f>
        <v>0.18229166666666666</v>
      </c>
      <c r="F7" s="5">
        <v>0</v>
      </c>
      <c r="G7" s="11"/>
      <c r="H7" s="41"/>
      <c r="I7" s="41"/>
      <c r="J7" s="41"/>
      <c r="K7" s="41"/>
      <c r="L7" s="41"/>
      <c r="M7" s="41"/>
      <c r="N7" s="41"/>
      <c r="O7" s="22">
        <f>IFERROR(N10/L10,"")</f>
        <v>0</v>
      </c>
    </row>
    <row r="8" spans="2:15" ht="18.75" x14ac:dyDescent="0.3">
      <c r="B8" s="23">
        <f>B7+E7+F7</f>
        <v>1.8906250000001668</v>
      </c>
      <c r="C8" s="24" t="s">
        <v>31</v>
      </c>
      <c r="D8" s="6" t="s">
        <v>26</v>
      </c>
      <c r="E8" s="5">
        <v>0.23611111111111113</v>
      </c>
      <c r="F8" s="5">
        <v>0</v>
      </c>
      <c r="O8" s="22">
        <f>IFERROR(N11/L11,"")</f>
        <v>0</v>
      </c>
    </row>
    <row r="9" spans="2:15" ht="18.75" x14ac:dyDescent="0.3">
      <c r="B9" s="23">
        <f>B8+E8+F8</f>
        <v>2.1267361111112777</v>
      </c>
      <c r="C9" s="24" t="s">
        <v>13</v>
      </c>
      <c r="D9" s="6" t="s">
        <v>25</v>
      </c>
      <c r="E9" s="21">
        <f>M11</f>
        <v>0.13749999999999998</v>
      </c>
      <c r="F9" s="5">
        <v>0</v>
      </c>
      <c r="H9" s="26" t="s">
        <v>2</v>
      </c>
      <c r="I9" s="26" t="s">
        <v>9</v>
      </c>
      <c r="J9" s="26" t="s">
        <v>21</v>
      </c>
      <c r="K9" s="26" t="s">
        <v>20</v>
      </c>
      <c r="L9" s="26" t="s">
        <v>10</v>
      </c>
      <c r="M9" s="26"/>
      <c r="N9" s="26" t="s">
        <v>11</v>
      </c>
      <c r="O9" s="22">
        <f>IFERROR(N12/L12,"")</f>
        <v>0</v>
      </c>
    </row>
    <row r="10" spans="2:15" ht="18.75" x14ac:dyDescent="0.3">
      <c r="B10" s="23">
        <f>B9+E9+F9</f>
        <v>2.2642361111112779</v>
      </c>
      <c r="C10" s="24" t="s">
        <v>27</v>
      </c>
      <c r="D10" s="6" t="s">
        <v>26</v>
      </c>
      <c r="E10" s="5">
        <v>0.18055555555555555</v>
      </c>
      <c r="F10" s="5">
        <v>0</v>
      </c>
      <c r="H10" s="7" t="s">
        <v>5</v>
      </c>
      <c r="I10" s="8" t="s">
        <v>7</v>
      </c>
      <c r="J10" s="9">
        <v>17</v>
      </c>
      <c r="K10" s="9">
        <v>1400</v>
      </c>
      <c r="L10" s="27">
        <f>((J10/5)+(K10/600))/24</f>
        <v>0.2388888888888889</v>
      </c>
      <c r="M10" s="27">
        <f>IF(N10="",L10*O10,N10)</f>
        <v>0.2388888888888889</v>
      </c>
      <c r="N10" s="10"/>
      <c r="O10" s="28" t="str">
        <f>IFERROR(AVERAGEIF(O7:O9,"&lt;&gt;0"),"1")</f>
        <v>1</v>
      </c>
    </row>
    <row r="11" spans="2:15" ht="18.75" x14ac:dyDescent="0.3">
      <c r="B11" s="23">
        <f>B10+E10+F10</f>
        <v>2.4447916666668332</v>
      </c>
      <c r="C11" s="19" t="s">
        <v>0</v>
      </c>
      <c r="D11" s="6" t="s">
        <v>25</v>
      </c>
      <c r="E11" s="21">
        <f>M10</f>
        <v>0.2388888888888889</v>
      </c>
      <c r="F11" s="5">
        <v>0</v>
      </c>
      <c r="H11" s="7" t="s">
        <v>4</v>
      </c>
      <c r="I11" s="8" t="s">
        <v>6</v>
      </c>
      <c r="J11" s="9">
        <v>9</v>
      </c>
      <c r="K11" s="9">
        <v>900</v>
      </c>
      <c r="L11" s="27">
        <f>((J11/5)+(K11/600))/24</f>
        <v>0.13749999999999998</v>
      </c>
      <c r="M11" s="27">
        <f>IF(N11="",L11*O10,N11)</f>
        <v>0.13749999999999998</v>
      </c>
      <c r="N11" s="10"/>
    </row>
    <row r="12" spans="2:15" ht="18.75" x14ac:dyDescent="0.3">
      <c r="B12" s="29">
        <f>B11+E11+F11</f>
        <v>2.6836805555557222</v>
      </c>
      <c r="C12" s="25" t="s">
        <v>14</v>
      </c>
      <c r="D12" s="6"/>
      <c r="E12" s="30"/>
      <c r="F12" s="30"/>
      <c r="H12" s="7" t="s">
        <v>3</v>
      </c>
      <c r="I12" s="8" t="s">
        <v>8</v>
      </c>
      <c r="J12" s="9">
        <v>14</v>
      </c>
      <c r="K12" s="9">
        <v>945</v>
      </c>
      <c r="L12" s="27">
        <f>((J12/5)+(K12/600))/24</f>
        <v>0.18229166666666666</v>
      </c>
      <c r="M12" s="27">
        <f>IF(N12="",L12*O10,N12)</f>
        <v>0.18229166666666666</v>
      </c>
      <c r="N12" s="10"/>
    </row>
    <row r="13" spans="2:15" ht="18.75" x14ac:dyDescent="0.3">
      <c r="B13" s="31"/>
      <c r="C13" s="32" t="s">
        <v>19</v>
      </c>
      <c r="D13" s="20"/>
      <c r="E13" s="33">
        <f>SUM(E7:E11)+SUM(F7:F11)</f>
        <v>0.97534722222222225</v>
      </c>
      <c r="F13" s="20"/>
      <c r="G13" s="34"/>
      <c r="H13" s="34"/>
    </row>
    <row r="14" spans="2:15" x14ac:dyDescent="0.25">
      <c r="B14" s="34"/>
      <c r="C14" s="34"/>
      <c r="D14" s="34"/>
      <c r="E14" s="34"/>
      <c r="F14" s="34"/>
      <c r="G14" s="34"/>
      <c r="H14" s="35"/>
      <c r="I14" s="36"/>
    </row>
    <row r="15" spans="2:15" ht="18.75" x14ac:dyDescent="0.3">
      <c r="B15" s="34"/>
      <c r="C15" s="34"/>
      <c r="D15" s="34"/>
      <c r="E15" s="34"/>
      <c r="F15" s="34"/>
      <c r="G15" s="34"/>
      <c r="H15" s="37"/>
      <c r="I15" s="36"/>
    </row>
    <row r="16" spans="2:15" ht="18.75" x14ac:dyDescent="0.3">
      <c r="B16" s="34"/>
      <c r="C16" s="34"/>
      <c r="D16" s="34"/>
      <c r="E16" s="34"/>
      <c r="F16" s="34"/>
      <c r="G16" s="34"/>
      <c r="H16" s="38"/>
      <c r="I16" s="36"/>
    </row>
    <row r="17" spans="2:9" ht="18.75" x14ac:dyDescent="0.3">
      <c r="B17" s="34"/>
      <c r="C17" s="34"/>
      <c r="D17" s="34"/>
      <c r="E17" s="34"/>
      <c r="F17" s="34"/>
      <c r="G17" s="34"/>
      <c r="H17" s="38"/>
      <c r="I17" s="36"/>
    </row>
    <row r="18" spans="2:9" ht="18.75" x14ac:dyDescent="0.3">
      <c r="B18" s="34"/>
      <c r="C18" s="34"/>
      <c r="D18" s="34"/>
      <c r="E18" s="34"/>
      <c r="F18" s="34"/>
      <c r="G18" s="34"/>
      <c r="H18" s="38"/>
      <c r="I18" s="36"/>
    </row>
    <row r="19" spans="2:9" ht="18.75" x14ac:dyDescent="0.3">
      <c r="B19" s="34"/>
      <c r="C19" s="34"/>
      <c r="D19" s="34"/>
      <c r="E19" s="34"/>
      <c r="F19" s="34"/>
      <c r="G19" s="34"/>
      <c r="H19" s="38"/>
      <c r="I19" s="36"/>
    </row>
    <row r="20" spans="2:9" ht="18.75" x14ac:dyDescent="0.3">
      <c r="B20" s="34"/>
      <c r="C20" s="34"/>
      <c r="D20" s="34"/>
      <c r="E20" s="34"/>
      <c r="F20" s="34"/>
      <c r="G20" s="34"/>
      <c r="H20" s="39"/>
      <c r="I20" s="36"/>
    </row>
    <row r="21" spans="2:9" x14ac:dyDescent="0.25">
      <c r="B21" s="34"/>
      <c r="C21" s="34"/>
      <c r="D21" s="34"/>
      <c r="E21" s="34"/>
      <c r="F21" s="34"/>
      <c r="G21" s="34"/>
      <c r="H21" s="34"/>
    </row>
    <row r="22" spans="2:9" x14ac:dyDescent="0.25">
      <c r="B22" s="34"/>
      <c r="C22" s="34"/>
      <c r="D22" s="34"/>
      <c r="E22" s="34"/>
      <c r="F22" s="34"/>
      <c r="G22" s="34"/>
      <c r="H22" s="34"/>
    </row>
    <row r="23" spans="2:9" x14ac:dyDescent="0.25">
      <c r="B23" s="34"/>
      <c r="C23" s="34"/>
      <c r="D23" s="34"/>
      <c r="E23" s="34"/>
      <c r="F23" s="34"/>
      <c r="G23" s="34"/>
      <c r="H23" s="34"/>
    </row>
  </sheetData>
  <sheetProtection algorithmName="SHA-512" hashValue="HZKk3gxqFYWttXYnjFss6LdNA5Qvotn8yLZW4fAylEIcoLBif45sHUlbUP9RiDHUUvvJWgLP9o6rwq/JNkqgmw==" saltValue="oVykKMYnH9cBK2cj3I+KVw==" spinCount="100000" sheet="1" objects="1" scenarios="1" selectLockedCells="1"/>
  <protectedRanges>
    <protectedRange sqref="N10:N12" name="Range1"/>
  </protectedRanges>
  <mergeCells count="2">
    <mergeCell ref="H3:N7"/>
    <mergeCell ref="E5:F5"/>
  </mergeCells>
  <conditionalFormatting sqref="E13">
    <cfRule type="iconSet" priority="1">
      <iconSet iconSet="3TrafficLights2" reverse="1">
        <cfvo type="percent" val="0"/>
        <cfvo type="num" val="0.92"/>
        <cfvo type="num" val="1"/>
      </iconSet>
    </cfRule>
  </conditionalFormatting>
  <hyperlinks>
    <hyperlink ref="H10" r:id="rId1" xr:uid="{AEDD0AD6-5112-4349-93A5-C1E470F7F939}"/>
    <hyperlink ref="H11" r:id="rId2" xr:uid="{1545FA1D-B419-4BAB-A45C-817982187FD8}"/>
    <hyperlink ref="H12" r:id="rId3" xr:uid="{DFC0A4F7-0D58-466C-9A82-D804F2E0CB6E}"/>
  </hyperlinks>
  <pageMargins left="0.7" right="0.7" top="0.75" bottom="0.75" header="0.3" footer="0.3"/>
  <pageSetup paperSize="9" scale="71" orientation="landscape" r:id="rId4"/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D22ADE-5294-4510-A00E-7904DC8AB9FC}">
          <x14:formula1>
            <xm:f>Sheet4!$A$2:$A$50</xm:f>
          </x14:formula1>
          <xm:sqref>F3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10C7A-81C5-437E-8201-048798FD28E2}">
  <dimension ref="A1:B50"/>
  <sheetViews>
    <sheetView topLeftCell="A30" workbookViewId="0">
      <selection activeCell="A2" sqref="A2:A50"/>
    </sheetView>
  </sheetViews>
  <sheetFormatPr defaultRowHeight="15" x14ac:dyDescent="0.25"/>
  <sheetData>
    <row r="1" spans="1:2" x14ac:dyDescent="0.25">
      <c r="A1" t="s">
        <v>29</v>
      </c>
    </row>
    <row r="2" spans="1:2" x14ac:dyDescent="0.25">
      <c r="A2" s="1">
        <v>1.25000000000002</v>
      </c>
      <c r="B2" s="2">
        <f>TIME(0,30,0)</f>
        <v>2.0833333333333332E-2</v>
      </c>
    </row>
    <row r="3" spans="1:2" x14ac:dyDescent="0.25">
      <c r="A3" s="1">
        <v>1.2708333333333599</v>
      </c>
      <c r="B3" s="1">
        <f>A2+TIME(0,30,0)</f>
        <v>1.2708333333333532</v>
      </c>
    </row>
    <row r="4" spans="1:2" x14ac:dyDescent="0.25">
      <c r="A4" s="1">
        <v>1.2916666666666901</v>
      </c>
      <c r="B4" s="1">
        <f t="shared" ref="B4:B50" si="0">A3+TIME(0,30,0)</f>
        <v>1.2916666666666932</v>
      </c>
    </row>
    <row r="5" spans="1:2" x14ac:dyDescent="0.25">
      <c r="A5" s="1">
        <v>1.31250000000002</v>
      </c>
      <c r="B5" s="1">
        <f t="shared" si="0"/>
        <v>1.3125000000000233</v>
      </c>
    </row>
    <row r="6" spans="1:2" x14ac:dyDescent="0.25">
      <c r="A6" s="1">
        <v>1.3333333333333599</v>
      </c>
      <c r="B6" s="1">
        <f t="shared" si="0"/>
        <v>1.3333333333333532</v>
      </c>
    </row>
    <row r="7" spans="1:2" x14ac:dyDescent="0.25">
      <c r="A7" s="1">
        <v>1.3541666666666901</v>
      </c>
      <c r="B7" s="1">
        <f t="shared" si="0"/>
        <v>1.3541666666666932</v>
      </c>
    </row>
    <row r="8" spans="1:2" x14ac:dyDescent="0.25">
      <c r="A8" s="1">
        <v>1.37500000000003</v>
      </c>
      <c r="B8" s="1">
        <f t="shared" si="0"/>
        <v>1.3750000000000233</v>
      </c>
    </row>
    <row r="9" spans="1:2" x14ac:dyDescent="0.25">
      <c r="A9" s="1">
        <v>1.3958333333333599</v>
      </c>
      <c r="B9" s="1">
        <f t="shared" si="0"/>
        <v>1.3958333333333632</v>
      </c>
    </row>
    <row r="10" spans="1:2" x14ac:dyDescent="0.25">
      <c r="A10" s="1">
        <v>1.4166666666666901</v>
      </c>
      <c r="B10" s="1">
        <f t="shared" si="0"/>
        <v>1.4166666666666932</v>
      </c>
    </row>
    <row r="11" spans="1:2" x14ac:dyDescent="0.25">
      <c r="A11" s="1">
        <v>1.43750000000003</v>
      </c>
      <c r="B11" s="1">
        <f t="shared" si="0"/>
        <v>1.4375000000000233</v>
      </c>
    </row>
    <row r="12" spans="1:2" x14ac:dyDescent="0.25">
      <c r="A12" s="1">
        <v>1.4583333333333599</v>
      </c>
      <c r="B12" s="1">
        <f t="shared" si="0"/>
        <v>1.4583333333333632</v>
      </c>
    </row>
    <row r="13" spans="1:2" x14ac:dyDescent="0.25">
      <c r="A13" s="1">
        <v>1.4791666666667</v>
      </c>
      <c r="B13" s="1">
        <f t="shared" si="0"/>
        <v>1.4791666666666932</v>
      </c>
    </row>
    <row r="14" spans="1:2" x14ac:dyDescent="0.25">
      <c r="A14" s="1">
        <v>1.50000000000003</v>
      </c>
      <c r="B14" s="1">
        <f t="shared" si="0"/>
        <v>1.5000000000000333</v>
      </c>
    </row>
    <row r="15" spans="1:2" x14ac:dyDescent="0.25">
      <c r="A15" s="1">
        <v>1.5208333333334401</v>
      </c>
      <c r="B15" s="1">
        <f t="shared" si="0"/>
        <v>1.5208333333333632</v>
      </c>
    </row>
    <row r="16" spans="1:2" x14ac:dyDescent="0.25">
      <c r="A16" s="1">
        <v>1.54166666666678</v>
      </c>
      <c r="B16" s="1">
        <f t="shared" si="0"/>
        <v>1.5416666666667733</v>
      </c>
    </row>
    <row r="17" spans="1:2" x14ac:dyDescent="0.25">
      <c r="A17" s="1">
        <v>1.5625000000001199</v>
      </c>
      <c r="B17" s="1">
        <f t="shared" si="0"/>
        <v>1.5625000000001132</v>
      </c>
    </row>
    <row r="18" spans="1:2" x14ac:dyDescent="0.25">
      <c r="A18" s="1">
        <v>1.58333333333346</v>
      </c>
      <c r="B18" s="1">
        <f t="shared" si="0"/>
        <v>1.5833333333334532</v>
      </c>
    </row>
    <row r="19" spans="1:2" x14ac:dyDescent="0.25">
      <c r="A19" s="1">
        <v>1.6041666666668</v>
      </c>
      <c r="B19" s="1">
        <f t="shared" si="0"/>
        <v>1.6041666666667933</v>
      </c>
    </row>
    <row r="20" spans="1:2" x14ac:dyDescent="0.25">
      <c r="A20" s="1">
        <v>1.6250000000001401</v>
      </c>
      <c r="B20" s="1">
        <f t="shared" si="0"/>
        <v>1.6250000000001332</v>
      </c>
    </row>
    <row r="21" spans="1:2" x14ac:dyDescent="0.25">
      <c r="A21" s="1">
        <v>1.64583333333348</v>
      </c>
      <c r="B21" s="1">
        <f t="shared" si="0"/>
        <v>1.6458333333334734</v>
      </c>
    </row>
    <row r="22" spans="1:2" x14ac:dyDescent="0.25">
      <c r="A22" s="1">
        <v>1.66666666666682</v>
      </c>
      <c r="B22" s="1">
        <f t="shared" si="0"/>
        <v>1.6666666666668133</v>
      </c>
    </row>
    <row r="23" spans="1:2" x14ac:dyDescent="0.25">
      <c r="A23" s="1">
        <v>1.6875000000001601</v>
      </c>
      <c r="B23" s="1">
        <f t="shared" si="0"/>
        <v>1.6875000000001532</v>
      </c>
    </row>
    <row r="24" spans="1:2" x14ac:dyDescent="0.25">
      <c r="A24" s="1">
        <v>1.7083333333335</v>
      </c>
      <c r="B24" s="1">
        <f t="shared" si="0"/>
        <v>1.7083333333334934</v>
      </c>
    </row>
    <row r="25" spans="1:2" x14ac:dyDescent="0.25">
      <c r="A25" s="1">
        <v>1.7291666666668399</v>
      </c>
      <c r="B25" s="1">
        <f t="shared" si="0"/>
        <v>1.7291666666668333</v>
      </c>
    </row>
    <row r="26" spans="1:2" x14ac:dyDescent="0.25">
      <c r="A26" s="1">
        <v>1.7500000000001801</v>
      </c>
      <c r="B26" s="1">
        <f t="shared" si="0"/>
        <v>1.7500000000001732</v>
      </c>
    </row>
    <row r="27" spans="1:2" x14ac:dyDescent="0.25">
      <c r="A27" s="1">
        <v>1.77083333333352</v>
      </c>
      <c r="B27" s="1">
        <f t="shared" si="0"/>
        <v>1.7708333333335133</v>
      </c>
    </row>
    <row r="28" spans="1:2" x14ac:dyDescent="0.25">
      <c r="A28" s="1">
        <v>1.7916666666668599</v>
      </c>
      <c r="B28" s="1">
        <f t="shared" si="0"/>
        <v>1.7916666666668533</v>
      </c>
    </row>
    <row r="29" spans="1:2" x14ac:dyDescent="0.25">
      <c r="A29" s="1">
        <v>1.8125000000002001</v>
      </c>
      <c r="B29" s="1">
        <f t="shared" si="0"/>
        <v>1.8125000000001932</v>
      </c>
    </row>
    <row r="30" spans="1:2" x14ac:dyDescent="0.25">
      <c r="A30" s="1">
        <v>1.83333333333354</v>
      </c>
      <c r="B30" s="1">
        <f t="shared" si="0"/>
        <v>1.8333333333335333</v>
      </c>
    </row>
    <row r="31" spans="1:2" x14ac:dyDescent="0.25">
      <c r="A31" s="1">
        <v>1.8541666666668799</v>
      </c>
      <c r="B31" s="1">
        <f t="shared" si="0"/>
        <v>1.8541666666668732</v>
      </c>
    </row>
    <row r="32" spans="1:2" x14ac:dyDescent="0.25">
      <c r="A32" s="1">
        <v>1.87500000000022</v>
      </c>
      <c r="B32" s="1">
        <f t="shared" si="0"/>
        <v>1.8750000000002132</v>
      </c>
    </row>
    <row r="33" spans="1:2" x14ac:dyDescent="0.25">
      <c r="A33" s="1">
        <v>1.89583333333356</v>
      </c>
      <c r="B33" s="1">
        <f t="shared" si="0"/>
        <v>1.8958333333335533</v>
      </c>
    </row>
    <row r="34" spans="1:2" x14ac:dyDescent="0.25">
      <c r="A34" s="1">
        <v>1.9166666666669001</v>
      </c>
      <c r="B34" s="1">
        <f t="shared" si="0"/>
        <v>1.9166666666668932</v>
      </c>
    </row>
    <row r="35" spans="1:2" x14ac:dyDescent="0.25">
      <c r="A35" s="1">
        <v>1.93750000000024</v>
      </c>
      <c r="B35" s="1">
        <f t="shared" si="0"/>
        <v>1.9375000000002334</v>
      </c>
    </row>
    <row r="36" spans="1:2" x14ac:dyDescent="0.25">
      <c r="A36" s="1">
        <v>1.95833333333358</v>
      </c>
      <c r="B36" s="1">
        <f t="shared" si="0"/>
        <v>1.9583333333335733</v>
      </c>
    </row>
    <row r="37" spans="1:2" x14ac:dyDescent="0.25">
      <c r="A37" s="1">
        <v>1.9791666666669201</v>
      </c>
      <c r="B37" s="1">
        <f t="shared" si="0"/>
        <v>1.9791666666669132</v>
      </c>
    </row>
    <row r="38" spans="1:2" x14ac:dyDescent="0.25">
      <c r="A38" s="1">
        <v>2.0000000000002598</v>
      </c>
      <c r="B38" s="1">
        <f t="shared" si="0"/>
        <v>2.0000000000002536</v>
      </c>
    </row>
    <row r="39" spans="1:2" x14ac:dyDescent="0.25">
      <c r="A39" s="1">
        <v>2.0208333333335999</v>
      </c>
      <c r="B39" s="1">
        <f t="shared" si="0"/>
        <v>2.0208333333335933</v>
      </c>
    </row>
    <row r="40" spans="1:2" x14ac:dyDescent="0.25">
      <c r="A40" s="1">
        <v>2.0416666666669401</v>
      </c>
      <c r="B40" s="1">
        <f t="shared" si="0"/>
        <v>2.0416666666669334</v>
      </c>
    </row>
    <row r="41" spans="1:2" x14ac:dyDescent="0.25">
      <c r="A41" s="1">
        <v>2.0625000000002802</v>
      </c>
      <c r="B41" s="1">
        <f t="shared" si="0"/>
        <v>2.0625000000002736</v>
      </c>
    </row>
    <row r="42" spans="1:2" x14ac:dyDescent="0.25">
      <c r="A42" s="1">
        <v>2.0833333333336199</v>
      </c>
      <c r="B42" s="1">
        <f t="shared" si="0"/>
        <v>2.0833333333336137</v>
      </c>
    </row>
    <row r="43" spans="1:2" x14ac:dyDescent="0.25">
      <c r="A43" s="1">
        <v>2.1041666666669601</v>
      </c>
      <c r="B43" s="1">
        <f t="shared" si="0"/>
        <v>2.1041666666669534</v>
      </c>
    </row>
    <row r="44" spans="1:2" x14ac:dyDescent="0.25">
      <c r="A44" s="1">
        <v>2.1250000000003002</v>
      </c>
      <c r="B44" s="1">
        <f t="shared" si="0"/>
        <v>2.1250000000002935</v>
      </c>
    </row>
    <row r="45" spans="1:2" x14ac:dyDescent="0.25">
      <c r="A45" s="1">
        <v>2.1458333333336399</v>
      </c>
      <c r="B45" s="1">
        <f t="shared" si="0"/>
        <v>2.1458333333336337</v>
      </c>
    </row>
    <row r="46" spans="1:2" x14ac:dyDescent="0.25">
      <c r="A46" s="1">
        <v>2.16666666666698</v>
      </c>
      <c r="B46" s="1">
        <f t="shared" si="0"/>
        <v>2.1666666666669734</v>
      </c>
    </row>
    <row r="47" spans="1:2" x14ac:dyDescent="0.25">
      <c r="A47" s="1">
        <v>2.1875000000003202</v>
      </c>
      <c r="B47" s="1">
        <f t="shared" si="0"/>
        <v>2.1875000000003135</v>
      </c>
    </row>
    <row r="48" spans="1:2" x14ac:dyDescent="0.25">
      <c r="A48" s="1">
        <v>2.2083333333336599</v>
      </c>
      <c r="B48" s="1">
        <f t="shared" si="0"/>
        <v>2.2083333333336537</v>
      </c>
    </row>
    <row r="49" spans="1:2" x14ac:dyDescent="0.25">
      <c r="A49" s="1">
        <v>2.229166666667</v>
      </c>
      <c r="B49" s="1">
        <f t="shared" si="0"/>
        <v>2.2291666666669934</v>
      </c>
    </row>
    <row r="50" spans="1:2" x14ac:dyDescent="0.25">
      <c r="A50" s="1">
        <v>2.2500000000003402</v>
      </c>
      <c r="B50" s="1">
        <f t="shared" si="0"/>
        <v>2.2500000000003335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Ben Nevis-SP-Snowdon</vt:lpstr>
      <vt:lpstr>Snowdon-SP-Ben Nevis</vt:lpstr>
      <vt:lpstr>Sheet4</vt:lpstr>
      <vt:lpstr>'Ben Nevis-SP-Snowdon'!Print_Area</vt:lpstr>
      <vt:lpstr>'Snowdon-SP-Ben Nevis'!Print_Area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Roberts</dc:creator>
  <cp:lastModifiedBy>Dave Roberts</cp:lastModifiedBy>
  <cp:lastPrinted>2017-12-07T20:53:11Z</cp:lastPrinted>
  <dcterms:created xsi:type="dcterms:W3CDTF">2017-12-06T21:17:06Z</dcterms:created>
  <dcterms:modified xsi:type="dcterms:W3CDTF">2017-12-07T21:19:56Z</dcterms:modified>
</cp:coreProperties>
</file>